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1820" activeTab="1"/>
  </bookViews>
  <sheets>
    <sheet name="GV" sheetId="1" r:id="rId1"/>
    <sheet name="NV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<sst xmlns="http://schemas.openxmlformats.org/spreadsheetml/2006/main" count="97" uniqueCount="55">
  <si>
    <t>PHÒNG GD-ĐT TAM NÔNG</t>
  </si>
  <si>
    <t>CỘNG HÒA XÃ HỘI CHỦ NGHĨA VIỆT NAM</t>
  </si>
  <si>
    <t>Độc lập – Tự do – Hạnh phúc</t>
  </si>
  <si>
    <t>(Ban hành kèm theo Thông tư số 08/2013/TT-BNV ngày 31 tháng 7 năm 2013 của Bộ Nội vụ)</t>
  </si>
  <si>
    <t>Trong đó:</t>
  </si>
  <si>
    <t>3. Số người đã có thông báo nghỉ hưu được nâng bậc lương trước thời hạn ở cơ quan, đơn vị trong năm:…….người.</t>
  </si>
  <si>
    <t>Số thứ tự</t>
  </si>
  <si>
    <t>Họ và tên</t>
  </si>
  <si>
    <t>Ngày, tháng năm sinh</t>
  </si>
  <si>
    <t>Trình độ chuyên môn nghiệp vụ được đào tạo</t>
  </si>
  <si>
    <t>Ngạch, chức danh, bậc, hệ số lương trước khi được nâng bậc</t>
  </si>
  <si>
    <t>Ngạch hoặc chức danh</t>
  </si>
  <si>
    <t>Bậc trong ngạch hoặc trong chức danh hiện giữ</t>
  </si>
  <si>
    <t>Hệ số lương ở bậc hiện giữ</t>
  </si>
  <si>
    <t>Thời điểm được xếp</t>
  </si>
  <si>
    <t>Hệ số chênh lệch bảo lưu (nếu có)</t>
  </si>
  <si>
    <t>Bậc lương sau nâng bậc</t>
  </si>
  <si>
    <t>Hệ số lương mới được nâng bậc</t>
  </si>
  <si>
    <t>Thời gian tính nâng bậc lần sau</t>
  </si>
  <si>
    <t>Hộ số chênh lệch bảo lưu (nếu có)</t>
  </si>
  <si>
    <t>Tiền lương tăng thêm do nâng bậc trong năm (1.000đ)</t>
  </si>
  <si>
    <t>Nam</t>
  </si>
  <si>
    <t>Nữ</t>
  </si>
  <si>
    <t>I</t>
  </si>
  <si>
    <t>Cán bộ, công chức, viên chức và người lao động được nâng bậc lương thường xuyên</t>
  </si>
  <si>
    <t>II</t>
  </si>
  <si>
    <t>Cán bộ, công chức, viên chức và người lao động được nâng bậc lương trước thời hạn do lập thành tích xuất sắc trong thực hiện nhiệm vụ</t>
  </si>
  <si>
    <t>III</t>
  </si>
  <si>
    <t>Cán bộ, công chức, viên chức và người lao động đã có thông báo nghỉ hưu được nâng bậc lương trước thời hạn</t>
  </si>
  <si>
    <t>Thủ trưởng cơ quan, đơn vị</t>
  </si>
  <si>
    <t>(Ký tên và đóng dấu)</t>
  </si>
  <si>
    <t>TRƯỜNG TIỂU HỌC PHÚ CƯỜNG B</t>
  </si>
  <si>
    <t>Cộng (I+II+III)</t>
  </si>
  <si>
    <t>ĐHSP</t>
  </si>
  <si>
    <t>15a.203</t>
  </si>
  <si>
    <t>Kết quả nâng bậc trong năm 2015</t>
  </si>
  <si>
    <t>BÁO CÁO KẾT QUẢ THỰC HIỆN NÂNG BẬC LƯƠNG ĐỐI VỚI CÁN BỘ, CÔNG CHỨC, VIÊN CHỨC VÀ NGƯỜI LAO ĐỘNG NĂM 2015 (lần 1)</t>
  </si>
  <si>
    <t>Tổng số cán bộ, công chức, viên chức và người lao động ở cơ quan, đơn vị có mặt tại thời điểm báo cáo: 25 người.</t>
  </si>
  <si>
    <t>1. Số người được nâng bậc lương thường xuyên ở cơ quan, đơn vị trong năm: 03 người;</t>
  </si>
  <si>
    <t>2. Số người được nâng bậc lương trước thời hạn do lập thành tích xuất sắc trong thực hiện nhiệm vụ ở cơ quan, đơn vị trong năm:………...người;</t>
  </si>
  <si>
    <t>Nguyễn Thị Thanh</t>
  </si>
  <si>
    <t>Nguyễn Văn Hùng</t>
  </si>
  <si>
    <t>Nguyễn Thị Thúy</t>
  </si>
  <si>
    <t>15a.201</t>
  </si>
  <si>
    <t>Lập bảng</t>
  </si>
  <si>
    <t>Phú Cường, ngày 19 tháng 8 Năm 2015</t>
  </si>
  <si>
    <t>TRƯỜNG TIỂU HỌC PHÚ CƯỜNG A</t>
  </si>
  <si>
    <t>BÁO CÁO KẾT QUẢ THỰC HIỆN NÂNG BẬC LƯƠNG ĐỐI VỚI CÁN BỘ, CÔNG CHỨC, VIÊN CHỨC VÀ NGƯỜI LAO ĐỘNG NĂM 2018</t>
  </si>
  <si>
    <t>Kết quả nâng bậc trong năm 2018</t>
  </si>
  <si>
    <t>La Thị Kim Tuyến</t>
  </si>
  <si>
    <t>Phạm Thị Kim Chi</t>
  </si>
  <si>
    <t>Đoàn Thị Tuyết Lan</t>
  </si>
  <si>
    <t>ĐH</t>
  </si>
  <si>
    <t>SC</t>
  </si>
  <si>
    <t>Phú Cường, ngày 26 tháng 02 Năm 2018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</si>
</sst>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Có&quot;;&quot;Có&quot;;&quot;Không&quot;"/>
    <numFmt numFmtId="181" formatCode="&quot;Đúng&quot;;&quot;Đúng&quot;;&quot;Sai&quot;"/>
    <numFmt numFmtId="182" formatCode="&quot;Bật&quot;;&quot;Bật&quot;;&quot;Tắt&quot;"/>
    <numFmt numFmtId="183" formatCode="[$€-2]\ #,##0.00_);[Red]\([$€-2]\ #,##0.00\)"/>
    <numFmt numFmtId="184" formatCode="[$-809]dddd\,\ dd\ mmmm\,\ yyyy"/>
    <numFmt numFmtId="185" formatCode="0.0"/>
    <numFmt numFmtId="186" formatCode="_-* #,##0.0_-;\-* #,##0.0_-;_-* &quot;-&quot;??_-;_-@_-"/>
    <numFmt numFmtId="187" formatCode="_-* #,##0_-;\-* #,##0_-;_-* &quot;-&quot;??_-;_-@_-"/>
  </numFmts>
  <fonts count="54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3"/>
      <color indexed="63"/>
      <name val="Times New Roman"/>
      <family val="2"/>
    </font>
    <font>
      <sz val="13"/>
      <color indexed="62"/>
      <name val="Times New Roman"/>
      <family val="2"/>
    </font>
    <font>
      <b/>
      <sz val="13"/>
      <color indexed="9"/>
      <name val="Times New Roman"/>
      <family val="2"/>
    </font>
    <font>
      <sz val="13"/>
      <color indexed="52"/>
      <name val="Times New Roman"/>
      <family val="2"/>
    </font>
    <font>
      <u val="single"/>
      <sz val="13"/>
      <color indexed="12"/>
      <name val="Times New Roman"/>
      <family val="2"/>
    </font>
    <font>
      <u val="single"/>
      <sz val="13"/>
      <color indexed="20"/>
      <name val="Times New Roman"/>
      <family val="2"/>
    </font>
    <font>
      <b/>
      <sz val="18"/>
      <color indexed="56"/>
      <name val="Cambria"/>
      <family val="2"/>
    </font>
    <font>
      <b/>
      <sz val="13"/>
      <color indexed="52"/>
      <name val="Times New Roman"/>
      <family val="2"/>
    </font>
    <font>
      <b/>
      <sz val="13"/>
      <color indexed="8"/>
      <name val="Times New Roman"/>
      <family val="2"/>
    </font>
    <font>
      <sz val="13"/>
      <color indexed="17"/>
      <name val="Times New Roman"/>
      <family val="2"/>
    </font>
    <font>
      <sz val="13"/>
      <color indexed="60"/>
      <name val="Times New Roman"/>
      <family val="2"/>
    </font>
    <font>
      <sz val="13"/>
      <color indexed="10"/>
      <name val="Times New Roman"/>
      <family val="2"/>
    </font>
    <font>
      <i/>
      <sz val="13"/>
      <color indexed="23"/>
      <name val="Times New Roman"/>
      <family val="2"/>
    </font>
    <font>
      <sz val="13"/>
      <color indexed="20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3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rgb="FF3F3F3F"/>
      <name val="Times New Roman"/>
      <family val="2"/>
    </font>
    <font>
      <sz val="13"/>
      <color rgb="FF3F3F76"/>
      <name val="Times New Roman"/>
      <family val="2"/>
    </font>
    <font>
      <b/>
      <sz val="13"/>
      <color theme="0"/>
      <name val="Times New Roman"/>
      <family val="2"/>
    </font>
    <font>
      <sz val="13"/>
      <color rgb="FFFA7D00"/>
      <name val="Times New Roman"/>
      <family val="2"/>
    </font>
    <font>
      <u val="single"/>
      <sz val="13"/>
      <color theme="10"/>
      <name val="Times New Roman"/>
      <family val="2"/>
    </font>
    <font>
      <u val="single"/>
      <sz val="13"/>
      <color theme="11"/>
      <name val="Times New Roman"/>
      <family val="2"/>
    </font>
    <font>
      <b/>
      <sz val="18"/>
      <color theme="3"/>
      <name val="Cambria"/>
      <family val="2"/>
    </font>
    <font>
      <b/>
      <sz val="13"/>
      <color rgb="FFFA7D00"/>
      <name val="Times New Roman"/>
      <family val="2"/>
    </font>
    <font>
      <b/>
      <sz val="13"/>
      <color theme="1"/>
      <name val="Times New Roman"/>
      <family val="2"/>
    </font>
    <font>
      <sz val="13"/>
      <color rgb="FF006100"/>
      <name val="Times New Roman"/>
      <family val="2"/>
    </font>
    <font>
      <sz val="13"/>
      <color rgb="FF9C6500"/>
      <name val="Times New Roman"/>
      <family val="2"/>
    </font>
    <font>
      <sz val="13"/>
      <color rgb="FFFF0000"/>
      <name val="Times New Roman"/>
      <family val="2"/>
    </font>
    <font>
      <i/>
      <sz val="13"/>
      <color rgb="FF7F7F7F"/>
      <name val="Times New Roman"/>
      <family val="2"/>
    </font>
    <font>
      <sz val="13"/>
      <color rgb="FF9C0006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21" borderId="5" applyNumberFormat="0" applyAlignment="0" applyProtection="0"/>
    <xf numFmtId="0" fontId="0" fillId="22" borderId="6" applyNumberFormat="0" applyFont="0" applyAlignment="0" applyProtection="0"/>
    <xf numFmtId="0" fontId="34" fillId="23" borderId="7" applyNumberFormat="0" applyAlignment="0" applyProtection="0"/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8" fillId="0" borderId="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14" fontId="47" fillId="33" borderId="10" xfId="0" applyNumberFormat="1" applyFont="1" applyFill="1" applyBorder="1" applyAlignment="1">
      <alignment vertical="center" wrapText="1"/>
    </xf>
    <xf numFmtId="186" fontId="47" fillId="33" borderId="10" xfId="34" applyNumberFormat="1" applyFont="1" applyFill="1" applyBorder="1" applyAlignment="1">
      <alignment vertical="center" wrapText="1"/>
    </xf>
    <xf numFmtId="186" fontId="46" fillId="33" borderId="10" xfId="34" applyNumberFormat="1" applyFont="1" applyFill="1" applyBorder="1" applyAlignment="1">
      <alignment vertical="center" wrapText="1"/>
    </xf>
    <xf numFmtId="187" fontId="47" fillId="33" borderId="10" xfId="34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quotePrefix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Comma [0]" xfId="33"/>
    <cellStyle name="Comma" xfId="34"/>
    <cellStyle name="Đầu đề 1" xfId="35"/>
    <cellStyle name="Đầu đề 2" xfId="36"/>
    <cellStyle name="Đầu đề 3" xfId="37"/>
    <cellStyle name="Đầu đề 4" xfId="38"/>
    <cellStyle name="Đầu ra" xfId="39"/>
    <cellStyle name="Đầu vào" xfId="40"/>
    <cellStyle name="Ghi chú" xfId="41"/>
    <cellStyle name="Kiểm tra Ô" xfId="42"/>
    <cellStyle name="Ô được Nối kết" xfId="43"/>
    <cellStyle name="Percent" xfId="44"/>
    <cellStyle name="Sắc màu1" xfId="45"/>
    <cellStyle name="Sắc màu2" xfId="46"/>
    <cellStyle name="Sắc màu3" xfId="47"/>
    <cellStyle name="Sắc màu4" xfId="48"/>
    <cellStyle name="Sắc màu5" xfId="49"/>
    <cellStyle name="Sắc màu6" xfId="50"/>
    <cellStyle name="Hyperlink" xfId="51"/>
    <cellStyle name="Followed Hyperlink" xfId="52"/>
    <cellStyle name="Currency" xfId="53"/>
    <cellStyle name="Currency [0]" xfId="54"/>
    <cellStyle name="Tiêu đề" xfId="55"/>
    <cellStyle name="Tính toán" xfId="56"/>
    <cellStyle name="Tổng" xfId="57"/>
    <cellStyle name="Tốt" xfId="58"/>
    <cellStyle name="Trung lập" xfId="59"/>
    <cellStyle name="Văn bản Cảnh báo" xfId="60"/>
    <cellStyle name="Văn bản Giải thích" xfId="61"/>
    <cellStyle name="Xấu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2</xdr:row>
      <xdr:rowOff>9525</xdr:rowOff>
    </xdr:from>
    <xdr:to>
      <xdr:col>2</xdr:col>
      <xdr:colOff>104775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409700" y="4286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28575</xdr:rowOff>
    </xdr:from>
    <xdr:to>
      <xdr:col>12</xdr:col>
      <xdr:colOff>66675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5943600" y="4476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2</xdr:row>
      <xdr:rowOff>9525</xdr:rowOff>
    </xdr:from>
    <xdr:to>
      <xdr:col>2</xdr:col>
      <xdr:colOff>104775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409700" y="4286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28575</xdr:rowOff>
    </xdr:from>
    <xdr:to>
      <xdr:col>12</xdr:col>
      <xdr:colOff>66675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6057900" y="447675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zoomScalePageLayoutView="0" workbookViewId="0" topLeftCell="A7">
      <selection activeCell="N16" sqref="N16"/>
    </sheetView>
  </sheetViews>
  <sheetFormatPr defaultColWidth="8.88671875" defaultRowHeight="16.5"/>
  <cols>
    <col min="1" max="1" width="3.4453125" style="0" customWidth="1"/>
    <col min="2" max="2" width="18.21484375" style="0" customWidth="1"/>
    <col min="3" max="4" width="4.6640625" style="0" customWidth="1"/>
    <col min="5" max="5" width="7.5546875" style="0" customWidth="1"/>
    <col min="6" max="6" width="6.88671875" style="0" customWidth="1"/>
    <col min="7" max="7" width="7.3359375" style="0" customWidth="1"/>
    <col min="8" max="8" width="7.5546875" style="0" customWidth="1"/>
    <col min="9" max="9" width="8.21484375" style="0" customWidth="1"/>
    <col min="10" max="11" width="7.5546875" style="0" customWidth="1"/>
    <col min="12" max="12" width="7.3359375" style="0" customWidth="1"/>
    <col min="13" max="13" width="7.5546875" style="0" customWidth="1"/>
    <col min="14" max="14" width="8.21484375" style="0" customWidth="1"/>
    <col min="15" max="16" width="7.5546875" style="0" customWidth="1"/>
  </cols>
  <sheetData>
    <row r="1" spans="1:16" ht="16.5">
      <c r="A1" s="30" t="s">
        <v>0</v>
      </c>
      <c r="B1" s="30"/>
      <c r="C1" s="30"/>
      <c r="D1" s="30"/>
      <c r="E1" s="30"/>
      <c r="F1" s="32" t="s">
        <v>1</v>
      </c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6.5">
      <c r="A2" s="31" t="s">
        <v>31</v>
      </c>
      <c r="B2" s="31"/>
      <c r="C2" s="31"/>
      <c r="D2" s="31"/>
      <c r="E2" s="31"/>
      <c r="F2" s="31" t="s">
        <v>2</v>
      </c>
      <c r="G2" s="31"/>
      <c r="H2" s="31"/>
      <c r="I2" s="31"/>
      <c r="J2" s="31"/>
      <c r="K2" s="31"/>
      <c r="L2" s="31"/>
      <c r="M2" s="31"/>
      <c r="N2" s="31"/>
      <c r="O2" s="31"/>
      <c r="P2" s="31"/>
    </row>
    <row r="3" ht="9.75" customHeight="1"/>
    <row r="4" spans="1:16" ht="16.5">
      <c r="A4" s="33" t="s">
        <v>36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6.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ht="16.5">
      <c r="A6" s="1" t="s">
        <v>37</v>
      </c>
    </row>
    <row r="7" ht="16.5">
      <c r="A7" s="1" t="s">
        <v>4</v>
      </c>
    </row>
    <row r="8" ht="16.5">
      <c r="A8" s="2" t="s">
        <v>38</v>
      </c>
    </row>
    <row r="9" ht="16.5">
      <c r="A9" s="2" t="s">
        <v>39</v>
      </c>
    </row>
    <row r="10" ht="16.5">
      <c r="A10" s="2" t="s">
        <v>5</v>
      </c>
    </row>
    <row r="11" spans="1:17" ht="31.5" customHeight="1">
      <c r="A11" s="28" t="s">
        <v>6</v>
      </c>
      <c r="B11" s="28" t="s">
        <v>7</v>
      </c>
      <c r="C11" s="28" t="s">
        <v>8</v>
      </c>
      <c r="D11" s="28"/>
      <c r="E11" s="28" t="s">
        <v>9</v>
      </c>
      <c r="F11" s="28" t="s">
        <v>10</v>
      </c>
      <c r="G11" s="28"/>
      <c r="H11" s="28"/>
      <c r="I11" s="28"/>
      <c r="J11" s="28"/>
      <c r="K11" s="28" t="s">
        <v>35</v>
      </c>
      <c r="L11" s="28"/>
      <c r="M11" s="28"/>
      <c r="N11" s="28"/>
      <c r="O11" s="28"/>
      <c r="P11" s="28"/>
      <c r="Q11" s="3"/>
    </row>
    <row r="12" spans="1:17" ht="46.5" customHeight="1">
      <c r="A12" s="28"/>
      <c r="B12" s="28"/>
      <c r="C12" s="28"/>
      <c r="D12" s="28"/>
      <c r="E12" s="28"/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28" t="s">
        <v>11</v>
      </c>
      <c r="L12" s="28" t="s">
        <v>16</v>
      </c>
      <c r="M12" s="28" t="s">
        <v>17</v>
      </c>
      <c r="N12" s="28" t="s">
        <v>18</v>
      </c>
      <c r="O12" s="28" t="s">
        <v>19</v>
      </c>
      <c r="P12" s="28" t="s">
        <v>20</v>
      </c>
      <c r="Q12" s="4"/>
    </row>
    <row r="13" spans="1:17" ht="46.5" customHeight="1">
      <c r="A13" s="28"/>
      <c r="B13" s="28"/>
      <c r="C13" s="7" t="s">
        <v>21</v>
      </c>
      <c r="D13" s="7" t="s">
        <v>22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"/>
    </row>
    <row r="14" spans="1:17" ht="18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3"/>
    </row>
    <row r="15" spans="1:17" s="21" customFormat="1" ht="18.75">
      <c r="A15" s="9" t="s">
        <v>23</v>
      </c>
      <c r="B15" s="29" t="s">
        <v>24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10"/>
      <c r="N15" s="10"/>
      <c r="O15" s="10"/>
      <c r="P15" s="10"/>
      <c r="Q15" s="20"/>
    </row>
    <row r="16" spans="1:17" ht="18.75">
      <c r="A16" s="18">
        <v>1</v>
      </c>
      <c r="B16" s="19" t="s">
        <v>40</v>
      </c>
      <c r="C16" s="18"/>
      <c r="D16" s="18">
        <v>1975</v>
      </c>
      <c r="E16" s="18" t="s">
        <v>33</v>
      </c>
      <c r="F16" s="18" t="s">
        <v>34</v>
      </c>
      <c r="G16" s="18">
        <v>5</v>
      </c>
      <c r="H16" s="18">
        <v>3.66</v>
      </c>
      <c r="I16" s="11">
        <v>41153</v>
      </c>
      <c r="J16" s="19"/>
      <c r="K16" s="14" t="str">
        <f>F16</f>
        <v>15a.203</v>
      </c>
      <c r="L16" s="18">
        <f>G16+1</f>
        <v>6</v>
      </c>
      <c r="M16" s="15">
        <f>IF(E16="ĐHSP",H16+0.33,IF(E16="CĐSP",H16+0.31,IF(E16="THSP",H16+0.2,H16+0.18)))</f>
        <v>3.99</v>
      </c>
      <c r="N16" s="11">
        <f>IF(E16="ĐHSP",I16+1095,IF(E16="CĐSP",I16+1095,IF(E16="THSP",I16+730,I16+730)))</f>
        <v>42248</v>
      </c>
      <c r="O16" s="19"/>
      <c r="P16" s="12">
        <f>(M16-H16)*(13-MONTH(N16))*1150</f>
        <v>1518.0000000000002</v>
      </c>
      <c r="Q16" s="3"/>
    </row>
    <row r="17" spans="1:17" ht="18.75">
      <c r="A17" s="18">
        <v>2</v>
      </c>
      <c r="B17" s="19" t="s">
        <v>41</v>
      </c>
      <c r="C17" s="18">
        <v>1981</v>
      </c>
      <c r="D17" s="18"/>
      <c r="E17" s="18" t="s">
        <v>33</v>
      </c>
      <c r="F17" s="18" t="s">
        <v>34</v>
      </c>
      <c r="G17" s="18">
        <v>3</v>
      </c>
      <c r="H17" s="15">
        <v>3</v>
      </c>
      <c r="I17" s="11">
        <v>41153</v>
      </c>
      <c r="J17" s="19"/>
      <c r="K17" s="14" t="str">
        <f>F17</f>
        <v>15a.203</v>
      </c>
      <c r="L17" s="18">
        <f>G17+1</f>
        <v>4</v>
      </c>
      <c r="M17" s="15">
        <f>IF(E17="ĐHSP",H17+0.33,IF(E17="CĐSP",H17+0.31,IF(E17="THSP",H17+0.2,H17+0.18)))</f>
        <v>3.33</v>
      </c>
      <c r="N17" s="11">
        <f>IF(E17="ĐHSP",I17+1095,IF(E17="CĐSP",I17+1095,IF(E17="THSP",I17+730,I17+730)))</f>
        <v>42248</v>
      </c>
      <c r="O17" s="19"/>
      <c r="P17" s="12">
        <f>(M17-H17)*(13-MONTH(N17))*1150</f>
        <v>1518.0000000000002</v>
      </c>
      <c r="Q17" s="3"/>
    </row>
    <row r="18" spans="1:17" ht="18.75">
      <c r="A18" s="7">
        <v>3</v>
      </c>
      <c r="B18" s="8" t="s">
        <v>42</v>
      </c>
      <c r="C18" s="18"/>
      <c r="D18" s="18">
        <v>1983</v>
      </c>
      <c r="E18" s="18" t="s">
        <v>33</v>
      </c>
      <c r="F18" s="18" t="s">
        <v>43</v>
      </c>
      <c r="G18" s="18">
        <v>3</v>
      </c>
      <c r="H18" s="15">
        <v>3</v>
      </c>
      <c r="I18" s="11">
        <v>41153</v>
      </c>
      <c r="J18" s="19"/>
      <c r="K18" s="14" t="str">
        <f>F18</f>
        <v>15a.201</v>
      </c>
      <c r="L18" s="18">
        <f>G18+1</f>
        <v>4</v>
      </c>
      <c r="M18" s="15">
        <f>IF(E18="ĐHSP",H18+0.33,IF(E18="CĐSP",H18+0.31,IF(E18="THSP",H18+0.2,H18+0.18)))</f>
        <v>3.33</v>
      </c>
      <c r="N18" s="11">
        <f>IF(E18="ĐHSP",I18+1095,IF(E18="CĐSP",I18+1095,IF(E18="THSP",I18+730,I18+730)))</f>
        <v>42248</v>
      </c>
      <c r="O18" s="19"/>
      <c r="P18" s="12">
        <f>(M18-H18)*(13-MONTH(N18))*1150</f>
        <v>1518.0000000000002</v>
      </c>
      <c r="Q18" s="6"/>
    </row>
    <row r="19" spans="1:17" s="21" customFormat="1" ht="18.75">
      <c r="A19" s="9" t="s">
        <v>25</v>
      </c>
      <c r="B19" s="29" t="s">
        <v>26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0"/>
    </row>
    <row r="20" spans="1:17" ht="18.75" hidden="1">
      <c r="A20" s="7"/>
      <c r="B20" s="8"/>
      <c r="C20" s="7"/>
      <c r="D20" s="7"/>
      <c r="E20" s="7"/>
      <c r="F20" s="7"/>
      <c r="G20" s="8"/>
      <c r="H20" s="8"/>
      <c r="I20" s="11"/>
      <c r="J20" s="8"/>
      <c r="K20" s="14"/>
      <c r="L20" s="16"/>
      <c r="M20" s="15"/>
      <c r="N20" s="11"/>
      <c r="O20" s="17"/>
      <c r="P20" s="12"/>
      <c r="Q20" s="3"/>
    </row>
    <row r="21" spans="1:17" s="21" customFormat="1" ht="18.75">
      <c r="A21" s="9" t="s">
        <v>27</v>
      </c>
      <c r="B21" s="29" t="s">
        <v>28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0"/>
    </row>
    <row r="22" spans="1:17" ht="18.75" hidden="1">
      <c r="A22" s="7"/>
      <c r="B22" s="8"/>
      <c r="C22" s="7"/>
      <c r="D22" s="7"/>
      <c r="E22" s="7"/>
      <c r="F22" s="7"/>
      <c r="G22" s="8"/>
      <c r="H22" s="8"/>
      <c r="I22" s="8"/>
      <c r="J22" s="8"/>
      <c r="K22" s="7">
        <f>F22</f>
        <v>0</v>
      </c>
      <c r="L22" s="8"/>
      <c r="M22" s="8"/>
      <c r="N22" s="8"/>
      <c r="O22" s="8"/>
      <c r="P22" s="8"/>
      <c r="Q22" s="3"/>
    </row>
    <row r="23" spans="1:17" ht="18.75">
      <c r="A23" s="7"/>
      <c r="B23" s="9" t="s">
        <v>32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3">
        <f>SUM(P16:P18,P20,P22)</f>
        <v>4554.000000000001</v>
      </c>
      <c r="Q23" s="3"/>
    </row>
    <row r="24" ht="16.5">
      <c r="A24" s="2"/>
    </row>
    <row r="25" spans="2:15" ht="16.5">
      <c r="B25" s="35"/>
      <c r="C25" s="35"/>
      <c r="D25" s="35"/>
      <c r="E25" s="35"/>
      <c r="L25" s="35" t="s">
        <v>45</v>
      </c>
      <c r="M25" s="35"/>
      <c r="N25" s="35"/>
      <c r="O25" s="35"/>
    </row>
    <row r="26" spans="2:15" ht="16.5">
      <c r="B26" s="32" t="s">
        <v>44</v>
      </c>
      <c r="C26" s="32"/>
      <c r="D26" s="32"/>
      <c r="E26" s="32"/>
      <c r="L26" s="32" t="s">
        <v>29</v>
      </c>
      <c r="M26" s="32"/>
      <c r="N26" s="32"/>
      <c r="O26" s="32"/>
    </row>
    <row r="27" spans="1:15" ht="16.5">
      <c r="A27" s="5"/>
      <c r="L27" s="30" t="s">
        <v>30</v>
      </c>
      <c r="M27" s="30"/>
      <c r="N27" s="30"/>
      <c r="O27" s="30"/>
    </row>
  </sheetData>
  <sheetProtection/>
  <mergeCells count="31">
    <mergeCell ref="L25:O25"/>
    <mergeCell ref="L26:O26"/>
    <mergeCell ref="L27:O27"/>
    <mergeCell ref="B25:E25"/>
    <mergeCell ref="B26:E26"/>
    <mergeCell ref="B19:P19"/>
    <mergeCell ref="B21:P21"/>
    <mergeCell ref="A1:E1"/>
    <mergeCell ref="A2:E2"/>
    <mergeCell ref="F1:P1"/>
    <mergeCell ref="F2:P2"/>
    <mergeCell ref="A4:P4"/>
    <mergeCell ref="A5:P5"/>
    <mergeCell ref="P12:P13"/>
    <mergeCell ref="B15:L15"/>
    <mergeCell ref="J12:J13"/>
    <mergeCell ref="K12:K13"/>
    <mergeCell ref="L12:L13"/>
    <mergeCell ref="M12:M13"/>
    <mergeCell ref="N12:N13"/>
    <mergeCell ref="O12:O13"/>
    <mergeCell ref="A11:A13"/>
    <mergeCell ref="B11:B13"/>
    <mergeCell ref="C11:D12"/>
    <mergeCell ref="E11:E13"/>
    <mergeCell ref="F11:J11"/>
    <mergeCell ref="K11:P11"/>
    <mergeCell ref="F12:F13"/>
    <mergeCell ref="G12:G13"/>
    <mergeCell ref="H12:H13"/>
    <mergeCell ref="I12:I13"/>
  </mergeCells>
  <printOptions horizontalCentered="1"/>
  <pageMargins left="0.24" right="0.16" top="0.31" bottom="0.2" header="0.2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PageLayoutView="0" workbookViewId="0" topLeftCell="A1">
      <selection activeCell="J18" sqref="J18"/>
    </sheetView>
  </sheetViews>
  <sheetFormatPr defaultColWidth="8.88671875" defaultRowHeight="16.5"/>
  <cols>
    <col min="1" max="1" width="3.4453125" style="0" customWidth="1"/>
    <col min="2" max="2" width="18.21484375" style="0" customWidth="1"/>
    <col min="3" max="4" width="4.6640625" style="0" customWidth="1"/>
    <col min="5" max="6" width="7.5546875" style="0" customWidth="1"/>
    <col min="7" max="7" width="7.3359375" style="0" customWidth="1"/>
    <col min="8" max="8" width="7.5546875" style="0" customWidth="1"/>
    <col min="9" max="9" width="8.88671875" style="0" customWidth="1"/>
    <col min="10" max="10" width="7.5546875" style="0" customWidth="1"/>
    <col min="11" max="11" width="8.77734375" style="0" customWidth="1"/>
    <col min="12" max="12" width="7.3359375" style="0" customWidth="1"/>
    <col min="13" max="13" width="7.5546875" style="0" customWidth="1"/>
    <col min="14" max="14" width="8.88671875" style="0" customWidth="1"/>
    <col min="15" max="16" width="7.5546875" style="0" customWidth="1"/>
  </cols>
  <sheetData>
    <row r="1" spans="1:16" ht="16.5">
      <c r="A1" s="30" t="s">
        <v>0</v>
      </c>
      <c r="B1" s="30"/>
      <c r="C1" s="30"/>
      <c r="D1" s="30"/>
      <c r="E1" s="30"/>
      <c r="F1" s="32" t="s">
        <v>1</v>
      </c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6.5">
      <c r="A2" s="31" t="s">
        <v>46</v>
      </c>
      <c r="B2" s="31"/>
      <c r="C2" s="31"/>
      <c r="D2" s="31"/>
      <c r="E2" s="31"/>
      <c r="F2" s="31" t="s">
        <v>2</v>
      </c>
      <c r="G2" s="31"/>
      <c r="H2" s="31"/>
      <c r="I2" s="31"/>
      <c r="J2" s="31"/>
      <c r="K2" s="31"/>
      <c r="L2" s="31"/>
      <c r="M2" s="31"/>
      <c r="N2" s="31"/>
      <c r="O2" s="31"/>
      <c r="P2" s="31"/>
    </row>
    <row r="3" ht="9.75" customHeight="1"/>
    <row r="4" spans="1:16" ht="16.5">
      <c r="A4" s="33" t="s">
        <v>47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6.5">
      <c r="A5" s="34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ht="16.5">
      <c r="A6" s="1" t="s">
        <v>37</v>
      </c>
    </row>
    <row r="7" ht="16.5">
      <c r="A7" s="1" t="s">
        <v>4</v>
      </c>
    </row>
    <row r="8" ht="16.5">
      <c r="A8" s="2" t="s">
        <v>38</v>
      </c>
    </row>
    <row r="9" ht="16.5">
      <c r="A9" s="2" t="s">
        <v>39</v>
      </c>
    </row>
    <row r="10" ht="16.5">
      <c r="A10" s="2" t="s">
        <v>5</v>
      </c>
    </row>
    <row r="11" spans="1:17" ht="31.5" customHeight="1">
      <c r="A11" s="28" t="s">
        <v>6</v>
      </c>
      <c r="B11" s="28" t="s">
        <v>7</v>
      </c>
      <c r="C11" s="28" t="s">
        <v>8</v>
      </c>
      <c r="D11" s="28"/>
      <c r="E11" s="28" t="s">
        <v>9</v>
      </c>
      <c r="F11" s="28" t="s">
        <v>10</v>
      </c>
      <c r="G11" s="28"/>
      <c r="H11" s="28"/>
      <c r="I11" s="28"/>
      <c r="J11" s="28"/>
      <c r="K11" s="28" t="s">
        <v>48</v>
      </c>
      <c r="L11" s="28"/>
      <c r="M11" s="28"/>
      <c r="N11" s="28"/>
      <c r="O11" s="28"/>
      <c r="P11" s="28"/>
      <c r="Q11" s="3"/>
    </row>
    <row r="12" spans="1:17" ht="46.5" customHeight="1">
      <c r="A12" s="28"/>
      <c r="B12" s="28"/>
      <c r="C12" s="28"/>
      <c r="D12" s="28"/>
      <c r="E12" s="28"/>
      <c r="F12" s="28" t="s">
        <v>11</v>
      </c>
      <c r="G12" s="28" t="s">
        <v>12</v>
      </c>
      <c r="H12" s="28" t="s">
        <v>13</v>
      </c>
      <c r="I12" s="28" t="s">
        <v>14</v>
      </c>
      <c r="J12" s="28" t="s">
        <v>15</v>
      </c>
      <c r="K12" s="28" t="s">
        <v>11</v>
      </c>
      <c r="L12" s="28" t="s">
        <v>16</v>
      </c>
      <c r="M12" s="28" t="s">
        <v>17</v>
      </c>
      <c r="N12" s="28" t="s">
        <v>18</v>
      </c>
      <c r="O12" s="28" t="s">
        <v>19</v>
      </c>
      <c r="P12" s="28" t="s">
        <v>20</v>
      </c>
      <c r="Q12" s="4"/>
    </row>
    <row r="13" spans="1:17" ht="46.5" customHeight="1">
      <c r="A13" s="28"/>
      <c r="B13" s="28"/>
      <c r="C13" s="22" t="s">
        <v>21</v>
      </c>
      <c r="D13" s="22" t="s">
        <v>22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"/>
    </row>
    <row r="14" spans="1:17" ht="18.7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3"/>
    </row>
    <row r="15" spans="1:17" s="21" customFormat="1" ht="18.75">
      <c r="A15" s="9" t="s">
        <v>23</v>
      </c>
      <c r="B15" s="29" t="s">
        <v>24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3"/>
      <c r="N15" s="23"/>
      <c r="O15" s="23"/>
      <c r="P15" s="23"/>
      <c r="Q15" s="20"/>
    </row>
    <row r="16" spans="1:17" ht="18.75">
      <c r="A16" s="22">
        <v>1</v>
      </c>
      <c r="B16" s="19" t="s">
        <v>49</v>
      </c>
      <c r="C16" s="22"/>
      <c r="D16" s="22">
        <v>1985</v>
      </c>
      <c r="E16" s="22" t="s">
        <v>53</v>
      </c>
      <c r="F16" s="25" t="str">
        <f>IF(E16="ĐHSP","V.07.03.07",IF(E16="CĐSP","V.07.03.08",IF(E16="SC","16.136","V.07.03.09")))</f>
        <v>16.136</v>
      </c>
      <c r="G16" s="22">
        <v>3</v>
      </c>
      <c r="H16" s="15">
        <v>2.19</v>
      </c>
      <c r="I16" s="11">
        <v>42430</v>
      </c>
      <c r="J16" s="19"/>
      <c r="K16" s="14" t="str">
        <f>F16</f>
        <v>16.136</v>
      </c>
      <c r="L16" s="22">
        <f>G16+1</f>
        <v>4</v>
      </c>
      <c r="M16" s="15">
        <f>IF(E16="ĐHSP",H16+0.33,IF(E16="CĐSP",H16+0.31,IF(E16="THSP",H16+0.2,H16+0.18)))</f>
        <v>2.37</v>
      </c>
      <c r="N16" s="11">
        <f>IF(E16="ĐHSP",I16+1096,IF(E16="CĐSP",I16+1096,IF(E16="THSP",I16+730,I16+730)))</f>
        <v>43160</v>
      </c>
      <c r="O16" s="19"/>
      <c r="P16" s="12">
        <f>(M16-H16)*(13-MONTH(N16))*1300</f>
        <v>2340.0000000000023</v>
      </c>
      <c r="Q16" s="3"/>
    </row>
    <row r="17" spans="1:17" ht="18.75">
      <c r="A17" s="22">
        <v>2</v>
      </c>
      <c r="B17" s="19" t="s">
        <v>50</v>
      </c>
      <c r="C17" s="22"/>
      <c r="D17" s="22">
        <v>1986</v>
      </c>
      <c r="E17" s="26" t="s">
        <v>52</v>
      </c>
      <c r="F17" s="25" t="str">
        <f>IF(E17="ĐH","V.10.02.07",IF(E17="CĐSP","V.07.03.08","V.07.03.09"))</f>
        <v>V.10.02.07</v>
      </c>
      <c r="G17" s="22">
        <v>5</v>
      </c>
      <c r="H17" s="15">
        <v>2.66</v>
      </c>
      <c r="I17" s="11">
        <v>42430</v>
      </c>
      <c r="J17" s="19">
        <v>0.15</v>
      </c>
      <c r="K17" s="14" t="str">
        <f>F17</f>
        <v>V.10.02.07</v>
      </c>
      <c r="L17" s="24">
        <f>G17+1</f>
        <v>6</v>
      </c>
      <c r="M17" s="15">
        <f>IF(E17="ĐHSP",H17+0.33,IF(E17="CĐSP",H17+0.31,IF(E17="THSP",H17+0.2,H17+0.2)))</f>
        <v>2.8600000000000003</v>
      </c>
      <c r="N17" s="11">
        <f>IF(E17="ĐHSP",I17+1096,IF(E17="CĐSP",I17+1095,IF(E17="THSP",I17+730,I17+730)))</f>
        <v>43160</v>
      </c>
      <c r="O17" s="19">
        <v>0.15</v>
      </c>
      <c r="P17" s="12">
        <f>(M17-H17)*(13-MONTH(N17))*1300</f>
        <v>2600.0000000000023</v>
      </c>
      <c r="Q17" s="3"/>
    </row>
    <row r="18" spans="1:17" ht="18.75">
      <c r="A18" s="22">
        <v>3</v>
      </c>
      <c r="B18" s="19" t="s">
        <v>51</v>
      </c>
      <c r="C18" s="22"/>
      <c r="D18" s="22">
        <v>1968</v>
      </c>
      <c r="E18" s="27" t="s">
        <v>33</v>
      </c>
      <c r="F18" s="25" t="str">
        <f>IF(E18="ĐHSP","V.07.03.07",IF(E18="CĐSP","V.07.03.08","V.07.03.09"))</f>
        <v>V.07.03.07</v>
      </c>
      <c r="G18" s="22">
        <v>8</v>
      </c>
      <c r="H18" s="15">
        <v>4.65</v>
      </c>
      <c r="I18" s="11">
        <v>42005</v>
      </c>
      <c r="J18" s="19"/>
      <c r="K18" s="14" t="str">
        <f>F18</f>
        <v>V.07.03.07</v>
      </c>
      <c r="L18" s="24">
        <f>G18+1</f>
        <v>9</v>
      </c>
      <c r="M18" s="15">
        <f>IF(E18="ĐHSP",H18+0.33,IF(E18="CĐSP",H18+0.31,IF(E18="THSP",H18+0.2,H18+0.31)))</f>
        <v>4.98</v>
      </c>
      <c r="N18" s="11">
        <f>IF(E18="ĐHSP",I18+1096,IF(E18="CĐSP",I18+1096,IF(E18="THSP",I18+730,I18+1095)))</f>
        <v>43101</v>
      </c>
      <c r="O18" s="19"/>
      <c r="P18" s="12">
        <f>(M18-H18)*(13-MONTH(N18))*1300</f>
        <v>5148.000000000001</v>
      </c>
      <c r="Q18" s="6"/>
    </row>
    <row r="19" spans="1:17" s="21" customFormat="1" ht="18.75">
      <c r="A19" s="9" t="s">
        <v>25</v>
      </c>
      <c r="B19" s="29" t="s">
        <v>26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0"/>
    </row>
    <row r="20" spans="1:17" ht="18.75" hidden="1">
      <c r="A20" s="22"/>
      <c r="B20" s="19"/>
      <c r="C20" s="22"/>
      <c r="D20" s="22"/>
      <c r="E20" s="22"/>
      <c r="F20" s="22"/>
      <c r="G20" s="19"/>
      <c r="H20" s="19"/>
      <c r="I20" s="11"/>
      <c r="J20" s="19"/>
      <c r="K20" s="14"/>
      <c r="L20" s="22"/>
      <c r="M20" s="15"/>
      <c r="N20" s="11"/>
      <c r="O20" s="19"/>
      <c r="P20" s="12"/>
      <c r="Q20" s="3"/>
    </row>
    <row r="21" spans="1:17" s="21" customFormat="1" ht="18.75">
      <c r="A21" s="9" t="s">
        <v>27</v>
      </c>
      <c r="B21" s="29" t="s">
        <v>28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0"/>
    </row>
    <row r="22" spans="1:17" ht="18.75" hidden="1">
      <c r="A22" s="22"/>
      <c r="B22" s="19"/>
      <c r="C22" s="22"/>
      <c r="D22" s="22"/>
      <c r="E22" s="22"/>
      <c r="F22" s="22"/>
      <c r="G22" s="19"/>
      <c r="H22" s="19"/>
      <c r="I22" s="19"/>
      <c r="J22" s="19"/>
      <c r="K22" s="22">
        <f>F22</f>
        <v>0</v>
      </c>
      <c r="L22" s="19"/>
      <c r="M22" s="19"/>
      <c r="N22" s="19"/>
      <c r="O22" s="19"/>
      <c r="P22" s="19"/>
      <c r="Q22" s="3"/>
    </row>
    <row r="23" spans="1:17" ht="18.75">
      <c r="A23" s="22"/>
      <c r="B23" s="9" t="s">
        <v>32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3">
        <f>SUM(P16:P18,P20,P22)</f>
        <v>10088.000000000005</v>
      </c>
      <c r="Q23" s="3"/>
    </row>
    <row r="24" ht="16.5">
      <c r="A24" s="2"/>
    </row>
    <row r="25" spans="2:15" ht="16.5">
      <c r="B25" s="35"/>
      <c r="C25" s="35"/>
      <c r="D25" s="35"/>
      <c r="E25" s="35"/>
      <c r="L25" s="35" t="s">
        <v>54</v>
      </c>
      <c r="M25" s="35"/>
      <c r="N25" s="35"/>
      <c r="O25" s="35"/>
    </row>
    <row r="26" spans="2:15" ht="16.5">
      <c r="B26" s="32" t="s">
        <v>44</v>
      </c>
      <c r="C26" s="32"/>
      <c r="D26" s="32"/>
      <c r="E26" s="32"/>
      <c r="L26" s="32" t="s">
        <v>29</v>
      </c>
      <c r="M26" s="32"/>
      <c r="N26" s="32"/>
      <c r="O26" s="32"/>
    </row>
    <row r="27" spans="1:15" ht="16.5">
      <c r="A27" s="5"/>
      <c r="L27" s="30" t="s">
        <v>30</v>
      </c>
      <c r="M27" s="30"/>
      <c r="N27" s="30"/>
      <c r="O27" s="30"/>
    </row>
  </sheetData>
  <sheetProtection/>
  <mergeCells count="31">
    <mergeCell ref="N12:N13"/>
    <mergeCell ref="O12:O13"/>
    <mergeCell ref="A5:P5"/>
    <mergeCell ref="K11:P11"/>
    <mergeCell ref="F12:F13"/>
    <mergeCell ref="G12:G13"/>
    <mergeCell ref="H12:H13"/>
    <mergeCell ref="I12:I13"/>
    <mergeCell ref="A11:A13"/>
    <mergeCell ref="B11:B13"/>
    <mergeCell ref="F11:J11"/>
    <mergeCell ref="P12:P13"/>
    <mergeCell ref="B15:L15"/>
    <mergeCell ref="B19:P19"/>
    <mergeCell ref="B21:P21"/>
    <mergeCell ref="B25:E25"/>
    <mergeCell ref="A1:E1"/>
    <mergeCell ref="F1:P1"/>
    <mergeCell ref="A2:E2"/>
    <mergeCell ref="F2:P2"/>
    <mergeCell ref="A4:P4"/>
    <mergeCell ref="J12:J13"/>
    <mergeCell ref="B26:E26"/>
    <mergeCell ref="L26:O26"/>
    <mergeCell ref="L27:O27"/>
    <mergeCell ref="C11:D12"/>
    <mergeCell ref="L25:O25"/>
    <mergeCell ref="K12:K13"/>
    <mergeCell ref="L12:L13"/>
    <mergeCell ref="M12:M13"/>
    <mergeCell ref="E11:E13"/>
  </mergeCells>
  <printOptions horizontalCentered="1"/>
  <pageMargins left="0.24" right="0.16" top="0.31" bottom="0.2" header="0.2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2018-02-26T00:51:46Z</cp:lastPrinted>
  <dcterms:created xsi:type="dcterms:W3CDTF">2013-10-07T07:39:04Z</dcterms:created>
  <dcterms:modified xsi:type="dcterms:W3CDTF">2018-02-26T00:54:46Z</dcterms:modified>
  <cp:category/>
  <cp:version/>
  <cp:contentType/>
  <cp:contentStatus/>
</cp:coreProperties>
</file>